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730" windowHeight="1054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37" i="1"/>
  <c r="D37"/>
  <c r="C36"/>
  <c r="D36"/>
  <c r="D35"/>
  <c r="C35"/>
  <c r="C25"/>
  <c r="D25" s="1"/>
  <c r="C34"/>
  <c r="B49"/>
  <c r="B50"/>
  <c r="B48"/>
  <c r="B47"/>
  <c r="B46"/>
  <c r="B45"/>
  <c r="B44"/>
  <c r="B43"/>
  <c r="C33"/>
  <c r="C32"/>
  <c r="C31"/>
  <c r="C30"/>
  <c r="C29"/>
  <c r="C28"/>
  <c r="C27"/>
  <c r="C26"/>
  <c r="B54"/>
  <c r="C54" s="1"/>
  <c r="D54" s="1"/>
  <c r="C24"/>
  <c r="C23"/>
  <c r="C22"/>
  <c r="E15"/>
  <c r="E14"/>
  <c r="E13"/>
  <c r="E12"/>
  <c r="E11"/>
  <c r="E10"/>
  <c r="E9"/>
  <c r="D27" s="1"/>
  <c r="E8"/>
  <c r="D28" s="1"/>
  <c r="E7"/>
  <c r="D34" s="1"/>
  <c r="E6"/>
  <c r="E5"/>
  <c r="D29" l="1"/>
  <c r="D33"/>
  <c r="D30"/>
  <c r="D26"/>
  <c r="D24"/>
  <c r="D31"/>
  <c r="D22"/>
  <c r="D23"/>
  <c r="D32"/>
</calcChain>
</file>

<file path=xl/sharedStrings.xml><?xml version="1.0" encoding="utf-8"?>
<sst xmlns="http://schemas.openxmlformats.org/spreadsheetml/2006/main" count="88" uniqueCount="53">
  <si>
    <t>Material</t>
  </si>
  <si>
    <t>Ausdehnung</t>
  </si>
  <si>
    <t>Blende</t>
  </si>
  <si>
    <t>Tiefenschärfe bei 400 nm, worst case</t>
  </si>
  <si>
    <t>mm</t>
  </si>
  <si>
    <t>Aluminium</t>
  </si>
  <si>
    <t>Carbon</t>
  </si>
  <si>
    <t>BK-7</t>
  </si>
  <si>
    <t>Suprax</t>
  </si>
  <si>
    <t>Pyrex</t>
  </si>
  <si>
    <t xml:space="preserve">Quarz </t>
  </si>
  <si>
    <t>Zerodur</t>
  </si>
  <si>
    <t>Paarung</t>
  </si>
  <si>
    <t>Ausdehnung/mm pro Grad</t>
  </si>
  <si>
    <t>bei</t>
  </si>
  <si>
    <t>f/5</t>
  </si>
  <si>
    <t>GSO 200/1000</t>
  </si>
  <si>
    <t>GSO 200/800</t>
  </si>
  <si>
    <t>Alu-Suprax</t>
  </si>
  <si>
    <t>f/6</t>
  </si>
  <si>
    <t>OUK 200/1200</t>
  </si>
  <si>
    <t>f/5,3</t>
  </si>
  <si>
    <t>OUK 300/1600</t>
  </si>
  <si>
    <t>Carbon-Suprax</t>
  </si>
  <si>
    <t>GSO 300/1500</t>
  </si>
  <si>
    <t>f/4,8</t>
  </si>
  <si>
    <t>OUK 250/1200</t>
  </si>
  <si>
    <t>f/6,3</t>
  </si>
  <si>
    <t>OUK 250/1600</t>
  </si>
  <si>
    <t>GSO 150/900</t>
  </si>
  <si>
    <t>GSO 150/600</t>
  </si>
  <si>
    <t xml:space="preserve">OUK150/750 </t>
  </si>
  <si>
    <t>Öffnungsverhältnis</t>
  </si>
  <si>
    <t>Winkel</t>
  </si>
  <si>
    <t>Winkel=2*arctan(D/(2*f))</t>
  </si>
  <si>
    <t>Sterngröße=2*tan(0.5 Winkel)*Ausdehnung</t>
  </si>
  <si>
    <t>Fokustoleranz und Ausdehnung</t>
  </si>
  <si>
    <t>bedeutet Eingabefelder</t>
  </si>
  <si>
    <t>Tiefenschärfe=Fokustoleranz= 16 x (lambda/4)*N^2</t>
  </si>
  <si>
    <t>Brennweite</t>
  </si>
  <si>
    <t>Ausdehnung/mm</t>
  </si>
  <si>
    <t>Stahl-BK7</t>
  </si>
  <si>
    <t>Stahl</t>
  </si>
  <si>
    <t>Carbon-BK-7</t>
  </si>
  <si>
    <t>Fläche/um</t>
  </si>
  <si>
    <t>Sterndurchmesser/um</t>
  </si>
  <si>
    <t xml:space="preserve">GSO 150/750 </t>
  </si>
  <si>
    <t>f/4</t>
  </si>
  <si>
    <t xml:space="preserve">max- Temperaturdifferenz/Grad Celsius </t>
  </si>
  <si>
    <t>Stahl-Suprax</t>
  </si>
  <si>
    <t xml:space="preserve">Eigenbau </t>
  </si>
  <si>
    <t>Carbon-Quarz</t>
  </si>
  <si>
    <t>theoretischer Wert, siehe Text!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</si>
</sst>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"/>
    <numFmt numFmtId="169" formatCode="0.000E+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0" fontId="2" fillId="0" borderId="0" xfId="0" applyFont="1"/>
    <xf numFmtId="0" fontId="1" fillId="0" borderId="0" xfId="0" applyFont="1"/>
    <xf numFmtId="0" fontId="0" fillId="0" borderId="0" xfId="0" applyFont="1"/>
    <xf numFmtId="2" fontId="0" fillId="0" borderId="0" xfId="0" applyNumberFormat="1" applyAlignment="1">
      <alignment horizontal="left"/>
    </xf>
    <xf numFmtId="2" fontId="0" fillId="0" borderId="0" xfId="0" applyNumberFormat="1"/>
    <xf numFmtId="11" fontId="0" fillId="0" borderId="0" xfId="0" applyNumberFormat="1"/>
    <xf numFmtId="0" fontId="3" fillId="0" borderId="0" xfId="0" applyFont="1"/>
    <xf numFmtId="2" fontId="0" fillId="2" borderId="0" xfId="0" applyNumberFormat="1" applyFill="1" applyAlignment="1">
      <alignment horizontal="left"/>
    </xf>
    <xf numFmtId="11" fontId="0" fillId="2" borderId="0" xfId="0" applyNumberFormat="1" applyFill="1" applyAlignment="1">
      <alignment horizontal="left"/>
    </xf>
    <xf numFmtId="0" fontId="0" fillId="2" borderId="0" xfId="0" applyFill="1"/>
    <xf numFmtId="165" fontId="0" fillId="0" borderId="0" xfId="0" applyNumberFormat="1" applyAlignment="1">
      <alignment horizontal="left"/>
    </xf>
    <xf numFmtId="169" fontId="0" fillId="0" borderId="0" xfId="0" applyNumberFormat="1" applyAlignment="1">
      <alignment horizontal="left"/>
    </xf>
    <xf numFmtId="165" fontId="0" fillId="2" borderId="0" xfId="0" applyNumberFormat="1" applyFill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topLeftCell="A21" workbookViewId="0">
      <selection activeCell="D39" sqref="D39"/>
    </sheetView>
  </sheetViews>
  <sheetFormatPr baseColWidth="10" defaultRowHeight="15"/>
  <cols>
    <col min="1" max="1" width="18.28515625" customWidth="1"/>
    <col min="2" max="2" width="16.85546875" customWidth="1"/>
    <col min="3" max="3" width="21.140625" customWidth="1"/>
    <col min="4" max="4" width="37.5703125" customWidth="1"/>
    <col min="5" max="5" width="24.42578125" customWidth="1"/>
    <col min="7" max="7" width="15" customWidth="1"/>
  </cols>
  <sheetData>
    <row r="1" spans="1:7" ht="18.75">
      <c r="D1" s="10" t="s">
        <v>36</v>
      </c>
    </row>
    <row r="3" spans="1:7">
      <c r="A3" t="s">
        <v>0</v>
      </c>
      <c r="B3" t="s">
        <v>1</v>
      </c>
      <c r="D3" t="s">
        <v>2</v>
      </c>
      <c r="E3" t="s">
        <v>3</v>
      </c>
    </row>
    <row r="5" spans="1:7">
      <c r="D5" s="1">
        <v>2</v>
      </c>
      <c r="E5" s="2">
        <f>16*400/4*D5*D5/1000000</f>
        <v>6.4000000000000003E-3</v>
      </c>
      <c r="F5" t="s">
        <v>4</v>
      </c>
    </row>
    <row r="6" spans="1:7">
      <c r="D6" s="1">
        <v>2.8</v>
      </c>
      <c r="E6" s="2">
        <f>16*400/4*D6*D6/1000000</f>
        <v>1.2544E-2</v>
      </c>
      <c r="F6" t="s">
        <v>4</v>
      </c>
    </row>
    <row r="7" spans="1:7">
      <c r="A7" t="s">
        <v>5</v>
      </c>
      <c r="B7" s="3">
        <v>2.3099999999999999E-5</v>
      </c>
      <c r="C7" s="1"/>
      <c r="D7" s="1">
        <v>4</v>
      </c>
      <c r="E7" s="2">
        <f>16*400/4*D7*D7/1000000</f>
        <v>2.5600000000000001E-2</v>
      </c>
      <c r="F7" t="s">
        <v>4</v>
      </c>
    </row>
    <row r="8" spans="1:7">
      <c r="A8" t="s">
        <v>42</v>
      </c>
      <c r="B8" s="3">
        <v>1.1800000000000001E-5</v>
      </c>
      <c r="C8" s="1"/>
      <c r="D8" s="1">
        <v>4.8</v>
      </c>
      <c r="E8" s="2">
        <f t="shared" ref="E8:E15" si="0">16*400/4*D8*D8/1000000</f>
        <v>3.6864000000000001E-2</v>
      </c>
      <c r="F8" t="s">
        <v>4</v>
      </c>
    </row>
    <row r="9" spans="1:7">
      <c r="A9" t="s">
        <v>6</v>
      </c>
      <c r="B9" s="3">
        <v>9.9999999999999995E-8</v>
      </c>
      <c r="C9" s="1"/>
      <c r="D9" s="1">
        <v>5</v>
      </c>
      <c r="E9" s="2">
        <f t="shared" si="0"/>
        <v>0.04</v>
      </c>
      <c r="F9" t="s">
        <v>4</v>
      </c>
    </row>
    <row r="10" spans="1:7">
      <c r="A10" t="s">
        <v>7</v>
      </c>
      <c r="B10" s="3">
        <v>7.0999999999999998E-6</v>
      </c>
      <c r="C10" s="1"/>
      <c r="D10" s="1">
        <v>5.3</v>
      </c>
      <c r="E10" s="2">
        <f t="shared" si="0"/>
        <v>4.4943999999999998E-2</v>
      </c>
      <c r="F10" t="s">
        <v>4</v>
      </c>
    </row>
    <row r="11" spans="1:7">
      <c r="A11" t="s">
        <v>8</v>
      </c>
      <c r="B11" s="3">
        <v>4.3000000000000003E-6</v>
      </c>
      <c r="D11" s="1">
        <v>6</v>
      </c>
      <c r="E11" s="2">
        <f t="shared" si="0"/>
        <v>5.7599999999999998E-2</v>
      </c>
      <c r="F11" t="s">
        <v>4</v>
      </c>
    </row>
    <row r="12" spans="1:7">
      <c r="A12" t="s">
        <v>9</v>
      </c>
      <c r="B12" s="3">
        <v>3.2499999999999998E-6</v>
      </c>
      <c r="D12" s="1">
        <v>6.3</v>
      </c>
      <c r="E12" s="2">
        <f t="shared" si="0"/>
        <v>6.3504000000000005E-2</v>
      </c>
      <c r="F12" t="s">
        <v>4</v>
      </c>
    </row>
    <row r="13" spans="1:7">
      <c r="A13" t="s">
        <v>10</v>
      </c>
      <c r="B13" s="3">
        <v>5.4000000000000002E-7</v>
      </c>
      <c r="D13" s="1">
        <v>8</v>
      </c>
      <c r="E13" s="1">
        <f t="shared" si="0"/>
        <v>0.1024</v>
      </c>
      <c r="F13" t="s">
        <v>4</v>
      </c>
    </row>
    <row r="14" spans="1:7">
      <c r="A14" t="s">
        <v>11</v>
      </c>
      <c r="B14" s="3">
        <v>9.9999999999999995E-8</v>
      </c>
      <c r="D14" s="1">
        <v>10</v>
      </c>
      <c r="E14" s="1">
        <f t="shared" si="0"/>
        <v>0.16</v>
      </c>
      <c r="F14" t="s">
        <v>4</v>
      </c>
    </row>
    <row r="15" spans="1:7">
      <c r="D15" s="1">
        <v>12</v>
      </c>
      <c r="E15" s="1">
        <f t="shared" si="0"/>
        <v>0.23039999999999999</v>
      </c>
      <c r="F15" t="s">
        <v>4</v>
      </c>
      <c r="G15" s="9"/>
    </row>
    <row r="16" spans="1:7" ht="15.75">
      <c r="A16" t="s">
        <v>38</v>
      </c>
      <c r="E16" s="4"/>
      <c r="G16" s="9"/>
    </row>
    <row r="20" spans="1:6">
      <c r="A20" t="s">
        <v>12</v>
      </c>
      <c r="B20" t="s">
        <v>39</v>
      </c>
      <c r="C20" t="s">
        <v>13</v>
      </c>
      <c r="D20" t="s">
        <v>48</v>
      </c>
      <c r="E20" t="s">
        <v>14</v>
      </c>
    </row>
    <row r="22" spans="1:6">
      <c r="A22" t="s">
        <v>41</v>
      </c>
      <c r="B22" s="1">
        <v>1000</v>
      </c>
      <c r="C22" s="3">
        <f>($B$8-$B$10)*B22</f>
        <v>4.7000000000000011E-3</v>
      </c>
      <c r="D22" s="16">
        <f>E9/C22</f>
        <v>8.5106382978723385</v>
      </c>
      <c r="E22" t="s">
        <v>15</v>
      </c>
      <c r="F22" s="5" t="s">
        <v>16</v>
      </c>
    </row>
    <row r="23" spans="1:6">
      <c r="A23" t="s">
        <v>41</v>
      </c>
      <c r="B23" s="1">
        <v>800</v>
      </c>
      <c r="C23" s="3">
        <f>($B$8-$B$10)*B23</f>
        <v>3.7600000000000008E-3</v>
      </c>
      <c r="D23" s="16">
        <f>E7/C23</f>
        <v>6.8085106382978715</v>
      </c>
      <c r="E23" t="s">
        <v>47</v>
      </c>
      <c r="F23" s="5" t="s">
        <v>17</v>
      </c>
    </row>
    <row r="24" spans="1:6">
      <c r="A24" t="s">
        <v>18</v>
      </c>
      <c r="B24" s="1">
        <v>1200</v>
      </c>
      <c r="C24" s="3">
        <f>($B$7-$B$11)*B24</f>
        <v>2.256E-2</v>
      </c>
      <c r="D24" s="16">
        <f>E11/C24</f>
        <v>2.5531914893617018</v>
      </c>
      <c r="E24" t="s">
        <v>19</v>
      </c>
      <c r="F24" s="6" t="s">
        <v>20</v>
      </c>
    </row>
    <row r="25" spans="1:6">
      <c r="A25" t="s">
        <v>18</v>
      </c>
      <c r="B25" s="1">
        <v>1600</v>
      </c>
      <c r="C25" s="3">
        <f>($B$7-$B$11)*B25</f>
        <v>3.0079999999999999E-2</v>
      </c>
      <c r="D25" s="16">
        <f>E10/C25</f>
        <v>1.4941489361702127</v>
      </c>
      <c r="E25" t="s">
        <v>21</v>
      </c>
      <c r="F25" s="5" t="s">
        <v>22</v>
      </c>
    </row>
    <row r="26" spans="1:6">
      <c r="A26" t="s">
        <v>23</v>
      </c>
      <c r="B26" s="1">
        <v>1200</v>
      </c>
      <c r="C26" s="3">
        <f>($B$9-$B$11)*B26</f>
        <v>-5.0400000000000002E-3</v>
      </c>
      <c r="D26" s="16">
        <f>E11/C26</f>
        <v>-11.428571428571427</v>
      </c>
      <c r="E26" t="s">
        <v>19</v>
      </c>
      <c r="F26" s="5" t="s">
        <v>20</v>
      </c>
    </row>
    <row r="27" spans="1:6">
      <c r="A27" t="s">
        <v>41</v>
      </c>
      <c r="B27" s="1">
        <v>1500</v>
      </c>
      <c r="C27" s="3">
        <f>($B$8-$B$10)*B27</f>
        <v>7.0500000000000007E-3</v>
      </c>
      <c r="D27" s="16">
        <f>E9/C27</f>
        <v>5.6737588652482263</v>
      </c>
      <c r="E27" t="s">
        <v>15</v>
      </c>
      <c r="F27" s="5" t="s">
        <v>24</v>
      </c>
    </row>
    <row r="28" spans="1:6">
      <c r="A28" t="s">
        <v>23</v>
      </c>
      <c r="B28" s="1">
        <v>1200</v>
      </c>
      <c r="C28" s="3">
        <f>($B$9-$B$11)*B28</f>
        <v>-5.0400000000000002E-3</v>
      </c>
      <c r="D28" s="16">
        <f>E8/C28</f>
        <v>-7.3142857142857141</v>
      </c>
      <c r="E28" t="s">
        <v>25</v>
      </c>
      <c r="F28" s="5" t="s">
        <v>26</v>
      </c>
    </row>
    <row r="29" spans="1:6">
      <c r="A29" t="s">
        <v>23</v>
      </c>
      <c r="B29" s="1">
        <v>1600</v>
      </c>
      <c r="C29" s="3">
        <f>($B$9-$B$11)*B29</f>
        <v>-6.7200000000000003E-3</v>
      </c>
      <c r="D29" s="16">
        <f>E12/C29</f>
        <v>-9.4500000000000011</v>
      </c>
      <c r="E29" t="s">
        <v>27</v>
      </c>
      <c r="F29" s="5" t="s">
        <v>28</v>
      </c>
    </row>
    <row r="30" spans="1:6">
      <c r="A30" t="s">
        <v>41</v>
      </c>
      <c r="B30" s="1">
        <v>900</v>
      </c>
      <c r="C30" s="3">
        <f>($B$8-$B$10)*B30</f>
        <v>4.2300000000000003E-3</v>
      </c>
      <c r="D30" s="16">
        <f>E11/C30</f>
        <v>13.617021276595743</v>
      </c>
      <c r="E30" t="s">
        <v>19</v>
      </c>
      <c r="F30" s="5" t="s">
        <v>29</v>
      </c>
    </row>
    <row r="31" spans="1:6">
      <c r="A31" t="s">
        <v>41</v>
      </c>
      <c r="B31" s="1">
        <v>600</v>
      </c>
      <c r="C31" s="3">
        <f>($B$8-$B$10)*B31</f>
        <v>2.8200000000000005E-3</v>
      </c>
      <c r="D31" s="16">
        <f>E7/C31</f>
        <v>9.078014184397162</v>
      </c>
      <c r="E31" t="s">
        <v>47</v>
      </c>
      <c r="F31" s="5" t="s">
        <v>30</v>
      </c>
    </row>
    <row r="32" spans="1:6">
      <c r="A32" t="s">
        <v>18</v>
      </c>
      <c r="B32" s="1">
        <v>1600</v>
      </c>
      <c r="C32" s="3">
        <f>($B$7-$B$11)*B32</f>
        <v>3.0079999999999999E-2</v>
      </c>
      <c r="D32" s="16">
        <f>E12/C32</f>
        <v>2.1111702127659577</v>
      </c>
      <c r="E32" t="s">
        <v>27</v>
      </c>
      <c r="F32" s="6" t="s">
        <v>28</v>
      </c>
    </row>
    <row r="33" spans="1:7">
      <c r="A33" t="s">
        <v>18</v>
      </c>
      <c r="B33" s="1">
        <v>750</v>
      </c>
      <c r="C33" s="3">
        <f>($B$7-$B$11)*B33</f>
        <v>1.41E-2</v>
      </c>
      <c r="D33" s="16">
        <f>E9/C33</f>
        <v>2.8368794326241136</v>
      </c>
      <c r="E33" t="s">
        <v>15</v>
      </c>
      <c r="F33" s="5" t="s">
        <v>31</v>
      </c>
    </row>
    <row r="34" spans="1:7">
      <c r="A34" t="s">
        <v>43</v>
      </c>
      <c r="B34" s="1">
        <v>800</v>
      </c>
      <c r="C34" s="3">
        <f>($B$9-$B$10)*B34</f>
        <v>-5.5999999999999999E-3</v>
      </c>
      <c r="D34" s="16">
        <f>E7/C34</f>
        <v>-4.5714285714285721</v>
      </c>
      <c r="E34" t="s">
        <v>47</v>
      </c>
      <c r="F34" s="5" t="s">
        <v>17</v>
      </c>
    </row>
    <row r="35" spans="1:7">
      <c r="A35" t="s">
        <v>41</v>
      </c>
      <c r="B35" s="1">
        <v>750</v>
      </c>
      <c r="C35" s="3">
        <f>($B$8-$B$10)*B35</f>
        <v>3.5250000000000004E-3</v>
      </c>
      <c r="D35" s="16">
        <f>E9/C35</f>
        <v>11.347517730496453</v>
      </c>
      <c r="E35" t="s">
        <v>15</v>
      </c>
      <c r="F35" s="6" t="s">
        <v>46</v>
      </c>
      <c r="G35" s="5"/>
    </row>
    <row r="36" spans="1:7">
      <c r="A36" t="s">
        <v>49</v>
      </c>
      <c r="B36" s="1">
        <v>750</v>
      </c>
      <c r="C36" s="3">
        <f>($B$8-$B$11)*B36</f>
        <v>5.6249999999999998E-3</v>
      </c>
      <c r="D36" s="16">
        <f>E10/C36</f>
        <v>7.9900444444444441</v>
      </c>
      <c r="E36" t="s">
        <v>15</v>
      </c>
      <c r="F36" t="s">
        <v>50</v>
      </c>
      <c r="G36" s="5"/>
    </row>
    <row r="37" spans="1:7">
      <c r="A37" t="s">
        <v>51</v>
      </c>
      <c r="B37" s="1">
        <v>750</v>
      </c>
      <c r="C37" s="15">
        <f>($B$9-$B$13)*B37</f>
        <v>-3.3E-4</v>
      </c>
      <c r="D37" s="16">
        <f>E11/C37</f>
        <v>-174.54545454545453</v>
      </c>
      <c r="E37" t="s">
        <v>15</v>
      </c>
      <c r="F37" t="s">
        <v>50</v>
      </c>
      <c r="G37" s="5"/>
    </row>
    <row r="38" spans="1:7">
      <c r="B38" s="1"/>
      <c r="C38" s="15"/>
      <c r="D38" s="15" t="s">
        <v>52</v>
      </c>
      <c r="G38" s="5"/>
    </row>
    <row r="39" spans="1:7">
      <c r="B39" s="1"/>
      <c r="C39" s="15"/>
      <c r="D39" s="15"/>
      <c r="G39" s="5"/>
    </row>
    <row r="41" spans="1:7">
      <c r="A41" t="s">
        <v>32</v>
      </c>
      <c r="B41" t="s">
        <v>33</v>
      </c>
    </row>
    <row r="43" spans="1:7">
      <c r="A43" s="7">
        <v>2</v>
      </c>
      <c r="B43" s="7">
        <f t="shared" ref="B43:B49" si="1">DEGREES(2*ATAN(0.5/A43))</f>
        <v>28.072486935852957</v>
      </c>
      <c r="D43" t="s">
        <v>34</v>
      </c>
    </row>
    <row r="44" spans="1:7">
      <c r="A44" s="7">
        <v>4</v>
      </c>
      <c r="B44" s="7">
        <f t="shared" si="1"/>
        <v>14.250032697803595</v>
      </c>
    </row>
    <row r="45" spans="1:7">
      <c r="A45" s="7">
        <v>5</v>
      </c>
      <c r="B45" s="7">
        <f t="shared" si="1"/>
        <v>11.421186274999286</v>
      </c>
      <c r="D45" t="s">
        <v>35</v>
      </c>
    </row>
    <row r="46" spans="1:7">
      <c r="A46" s="7">
        <v>5.3</v>
      </c>
      <c r="B46" s="7">
        <f t="shared" si="1"/>
        <v>10.778623519946818</v>
      </c>
    </row>
    <row r="47" spans="1:7">
      <c r="A47" s="7">
        <v>6</v>
      </c>
      <c r="B47" s="7">
        <f t="shared" si="1"/>
        <v>9.5272833814523548</v>
      </c>
    </row>
    <row r="48" spans="1:7">
      <c r="A48" s="7">
        <v>6.3</v>
      </c>
      <c r="B48" s="7">
        <f t="shared" si="1"/>
        <v>9.0755450158133026</v>
      </c>
    </row>
    <row r="49" spans="1:5">
      <c r="A49" s="7">
        <v>8</v>
      </c>
      <c r="B49" s="7">
        <f t="shared" si="1"/>
        <v>7.1526687499947021</v>
      </c>
    </row>
    <row r="50" spans="1:5">
      <c r="A50" s="7">
        <v>10</v>
      </c>
      <c r="B50" s="7">
        <f>DEGREES(2*ATAN(0.5/A50))</f>
        <v>5.7248104522234957</v>
      </c>
    </row>
    <row r="51" spans="1:5">
      <c r="A51" s="8"/>
    </row>
    <row r="52" spans="1:5">
      <c r="A52" s="8" t="s">
        <v>33</v>
      </c>
      <c r="B52" t="s">
        <v>40</v>
      </c>
      <c r="C52" t="s">
        <v>45</v>
      </c>
      <c r="D52" t="s">
        <v>44</v>
      </c>
    </row>
    <row r="53" spans="1:5">
      <c r="A53" s="8"/>
    </row>
    <row r="54" spans="1:5">
      <c r="A54" s="11">
        <v>10.78</v>
      </c>
      <c r="B54" s="12">
        <f>C25*3</f>
        <v>9.0240000000000001E-2</v>
      </c>
      <c r="C54" s="7">
        <f>2000*SIN(RADIANS(A54/2))*B54/SIN(RADIANS((90-(A54/2))))</f>
        <v>17.028602326965576</v>
      </c>
      <c r="D54" s="14">
        <f>C54*C54/4*PI()</f>
        <v>227.74449506298726</v>
      </c>
      <c r="E54" s="14"/>
    </row>
    <row r="55" spans="1:5">
      <c r="D55" s="8"/>
      <c r="E55" s="9"/>
    </row>
    <row r="56" spans="1:5">
      <c r="A56" s="13"/>
      <c r="B56" t="s">
        <v>37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</dc:creator>
  <cp:lastModifiedBy>uwe</cp:lastModifiedBy>
  <dcterms:created xsi:type="dcterms:W3CDTF">2014-03-23T18:10:30Z</dcterms:created>
  <dcterms:modified xsi:type="dcterms:W3CDTF">2014-03-25T10:23:39Z</dcterms:modified>
</cp:coreProperties>
</file>